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docProps/core.xml" ContentType="application/vnd.openxmlformats-package.core-properties+xml"/>
  <Default Extension="xml" ContentType="application/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rels" ContentType="application/vnd.openxmlformats-package.relationships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20" yWindow="-80" windowWidth="20320" windowHeight="13100"/>
  </bookViews>
  <sheets>
    <sheet name="Hoja1" sheetId="1" r:id="rId1"/>
    <sheet name="Hoja2" sheetId="2" r:id="rId2"/>
    <sheet name="Hoja3" sheetId="3" r:id="rId3"/>
  </sheets>
  <calcPr calcId="124519" concurrentCalc="0"/>
  <extLst>
    <ext xmlns:mx="http://schemas.microsoft.com/office/mac/excel/2008/main" uri="http://schemas.microsoft.com/office/mac/excel/2008/main">
      <mx:ArchID Flags="1"/>
    </ext>
  </extLst>
</workbook>
</file>

<file path=xl/calcChain.xml><?xml version="1.0" encoding="utf-8"?>
<calcChain xmlns="http://schemas.openxmlformats.org/spreadsheetml/2006/main">
  <c r="K6" i="1"/>
  <c r="K5"/>
  <c r="K4"/>
  <c r="K3"/>
  <c r="E6"/>
  <c r="D6"/>
  <c r="E5"/>
  <c r="D5"/>
  <c r="E4"/>
  <c r="D4"/>
  <c r="E3"/>
  <c r="D3"/>
  <c r="L2" i="2"/>
  <c r="K2"/>
  <c r="J2"/>
  <c r="I2"/>
  <c r="H2"/>
  <c r="G2"/>
  <c r="F2"/>
  <c r="E2"/>
  <c r="D2"/>
  <c r="C2"/>
</calcChain>
</file>

<file path=xl/sharedStrings.xml><?xml version="1.0" encoding="utf-8"?>
<sst xmlns="http://schemas.openxmlformats.org/spreadsheetml/2006/main" count="40" uniqueCount="37">
  <si>
    <t>max RPM</t>
  </si>
  <si>
    <t>Exhaust duration</t>
  </si>
  <si>
    <t>Header mm</t>
  </si>
  <si>
    <t>degrees ABDC</t>
  </si>
  <si>
    <t>exhaust duration</t>
  </si>
  <si>
    <t>msec @ 1K rpm</t>
  </si>
  <si>
    <t>msec @ 2K rpm</t>
  </si>
  <si>
    <t>msec @ 3K rpm</t>
  </si>
  <si>
    <t>msec @ 4K rpm</t>
  </si>
  <si>
    <t>msec @ 5K rpm</t>
  </si>
  <si>
    <t>msec @ 6K rpm</t>
  </si>
  <si>
    <t>msec @ 7K rpm</t>
  </si>
  <si>
    <t>msec @ 8K rpm</t>
  </si>
  <si>
    <t>msec @ 9K rpm</t>
  </si>
  <si>
    <t>msec @ 10K rpm</t>
  </si>
  <si>
    <t>max RPM</t>
    <phoneticPr fontId="2" type="noConversion"/>
  </si>
  <si>
    <t>Header inches</t>
    <phoneticPr fontId="2" type="noConversion"/>
  </si>
  <si>
    <t>intended</t>
    <phoneticPr fontId="2" type="noConversion"/>
  </si>
  <si>
    <t>of header</t>
    <phoneticPr fontId="2" type="noConversion"/>
  </si>
  <si>
    <t>max RPM</t>
    <phoneticPr fontId="2" type="noConversion"/>
  </si>
  <si>
    <t>crank degrees of</t>
    <phoneticPr fontId="2" type="noConversion"/>
  </si>
  <si>
    <t>Header mm</t>
    <phoneticPr fontId="2" type="noConversion"/>
  </si>
  <si>
    <t>Sound MPS</t>
    <phoneticPr fontId="2" type="noConversion"/>
  </si>
  <si>
    <t>in header</t>
    <phoneticPr fontId="2" type="noConversion"/>
  </si>
  <si>
    <t>crank degrees of</t>
    <phoneticPr fontId="2" type="noConversion"/>
  </si>
  <si>
    <t>intended</t>
    <phoneticPr fontId="2" type="noConversion"/>
  </si>
  <si>
    <t>Sound MPS</t>
    <phoneticPr fontId="2" type="noConversion"/>
  </si>
  <si>
    <t>(inches x 25.4)</t>
    <phoneticPr fontId="2" type="noConversion"/>
  </si>
  <si>
    <t>is more than</t>
    <phoneticPr fontId="2" type="noConversion"/>
  </si>
  <si>
    <t>intended rpm</t>
    <phoneticPr fontId="2" type="noConversion"/>
  </si>
  <si>
    <t>is less than</t>
    <phoneticPr fontId="2" type="noConversion"/>
  </si>
  <si>
    <t>intended rpm</t>
    <phoneticPr fontId="2" type="noConversion"/>
  </si>
  <si>
    <t>if max RPM</t>
    <phoneticPr fontId="2" type="noConversion"/>
  </si>
  <si>
    <t>of header</t>
    <phoneticPr fontId="2" type="noConversion"/>
  </si>
  <si>
    <t>lengthen</t>
    <phoneticPr fontId="2" type="noConversion"/>
  </si>
  <si>
    <t>header</t>
    <phoneticPr fontId="2" type="noConversion"/>
  </si>
  <si>
    <t>shorten</t>
    <phoneticPr fontId="2" type="noConversion"/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</si>
</sst>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00"/>
    <numFmt numFmtId="167" formatCode="0.000000"/>
    <numFmt numFmtId="172" formatCode="0.000000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Verdana"/>
    </font>
    <font>
      <sz val="11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34">
    <xf numFmtId="0" fontId="0" fillId="0" borderId="0" xfId="0"/>
    <xf numFmtId="0" fontId="0" fillId="0" borderId="1" xfId="0" applyBorder="1"/>
    <xf numFmtId="1" fontId="0" fillId="0" borderId="1" xfId="0" applyNumberFormat="1" applyBorder="1"/>
    <xf numFmtId="0" fontId="0" fillId="3" borderId="1" xfId="2" applyFont="1" applyBorder="1"/>
    <xf numFmtId="0" fontId="0" fillId="2" borderId="1" xfId="1" applyFont="1" applyBorder="1"/>
    <xf numFmtId="165" fontId="0" fillId="0" borderId="0" xfId="0" applyNumberFormat="1"/>
    <xf numFmtId="0" fontId="1" fillId="2" borderId="1" xfId="1" applyBorder="1"/>
    <xf numFmtId="2" fontId="0" fillId="0" borderId="1" xfId="0" applyNumberFormat="1" applyBorder="1"/>
    <xf numFmtId="164" fontId="0" fillId="0" borderId="1" xfId="0" applyNumberFormat="1" applyBorder="1"/>
    <xf numFmtId="3" fontId="0" fillId="0" borderId="0" xfId="0" applyNumberFormat="1"/>
    <xf numFmtId="0" fontId="0" fillId="4" borderId="0" xfId="0" applyFill="1"/>
    <xf numFmtId="1" fontId="0" fillId="0" borderId="0" xfId="0" applyNumberFormat="1" applyBorder="1"/>
    <xf numFmtId="0" fontId="0" fillId="4" borderId="0" xfId="2" applyFont="1" applyFill="1" applyBorder="1"/>
    <xf numFmtId="0" fontId="0" fillId="0" borderId="0" xfId="0" applyBorder="1"/>
    <xf numFmtId="0" fontId="0" fillId="0" borderId="7" xfId="0" applyBorder="1"/>
    <xf numFmtId="0" fontId="0" fillId="6" borderId="3" xfId="0" applyFill="1" applyBorder="1"/>
    <xf numFmtId="0" fontId="0" fillId="8" borderId="5" xfId="1" applyFont="1" applyBorder="1"/>
    <xf numFmtId="0" fontId="0" fillId="6" borderId="2" xfId="0" applyFill="1" applyBorder="1"/>
    <xf numFmtId="0" fontId="0" fillId="8" borderId="4" xfId="1" applyFont="1" applyBorder="1"/>
    <xf numFmtId="0" fontId="0" fillId="5" borderId="3" xfId="0" applyFill="1" applyBorder="1"/>
    <xf numFmtId="0" fontId="0" fillId="5" borderId="5" xfId="1" applyFont="1" applyFill="1" applyBorder="1"/>
    <xf numFmtId="0" fontId="0" fillId="5" borderId="2" xfId="0" applyFill="1" applyBorder="1"/>
    <xf numFmtId="0" fontId="0" fillId="5" borderId="4" xfId="1" applyFont="1" applyFill="1" applyBorder="1"/>
    <xf numFmtId="164" fontId="0" fillId="0" borderId="7" xfId="0" applyNumberFormat="1" applyBorder="1"/>
    <xf numFmtId="1" fontId="0" fillId="0" borderId="7" xfId="0" applyNumberFormat="1" applyBorder="1"/>
    <xf numFmtId="0" fontId="0" fillId="7" borderId="3" xfId="0" applyFill="1" applyBorder="1"/>
    <xf numFmtId="0" fontId="3" fillId="7" borderId="6" xfId="2" applyFont="1" applyFill="1" applyBorder="1"/>
    <xf numFmtId="0" fontId="0" fillId="7" borderId="5" xfId="1" applyFont="1" applyFill="1" applyBorder="1"/>
    <xf numFmtId="0" fontId="0" fillId="7" borderId="5" xfId="2" applyFont="1" applyFill="1" applyBorder="1"/>
    <xf numFmtId="0" fontId="0" fillId="9" borderId="3" xfId="0" applyFill="1" applyBorder="1"/>
    <xf numFmtId="0" fontId="0" fillId="9" borderId="5" xfId="0" applyFill="1" applyBorder="1"/>
    <xf numFmtId="0" fontId="0" fillId="10" borderId="3" xfId="0" applyFill="1" applyBorder="1"/>
    <xf numFmtId="0" fontId="0" fillId="10" borderId="5" xfId="0" applyFill="1" applyBorder="1"/>
    <xf numFmtId="0" fontId="0" fillId="7" borderId="5" xfId="0" applyFill="1" applyBorder="1"/>
  </cellXfs>
  <cellStyles count="3">
    <cellStyle name="Accent3 - 40%" xfId="1" builtinId="39"/>
    <cellStyle name="Accent5 - 40%" xfId="2" builtinId="47"/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L15"/>
  <sheetViews>
    <sheetView tabSelected="1" workbookViewId="0">
      <selection activeCell="M14" sqref="M14"/>
    </sheetView>
  </sheetViews>
  <sheetFormatPr baseColWidth="10" defaultRowHeight="14"/>
  <cols>
    <col min="1" max="1" width="16.1640625" customWidth="1"/>
    <col min="4" max="4" width="12.33203125" customWidth="1"/>
    <col min="5" max="5" width="11.83203125" bestFit="1" customWidth="1"/>
    <col min="6" max="6" width="11.83203125" customWidth="1"/>
    <col min="8" max="8" width="12.1640625" customWidth="1"/>
    <col min="9" max="9" width="12.33203125" customWidth="1"/>
  </cols>
  <sheetData>
    <row r="1" spans="1:12">
      <c r="A1" s="17" t="s">
        <v>24</v>
      </c>
      <c r="B1" s="21" t="s">
        <v>25</v>
      </c>
      <c r="C1" s="17" t="s">
        <v>22</v>
      </c>
      <c r="D1" s="25"/>
      <c r="E1" s="25"/>
      <c r="G1" s="15" t="s">
        <v>17</v>
      </c>
      <c r="H1" s="19" t="s">
        <v>20</v>
      </c>
      <c r="I1" s="15" t="s">
        <v>21</v>
      </c>
      <c r="J1" s="19" t="s">
        <v>26</v>
      </c>
      <c r="K1" s="25" t="s">
        <v>19</v>
      </c>
      <c r="L1" s="13"/>
    </row>
    <row r="2" spans="1:12" ht="15" thickBot="1">
      <c r="A2" s="18" t="s">
        <v>1</v>
      </c>
      <c r="B2" s="22" t="s">
        <v>0</v>
      </c>
      <c r="C2" s="18" t="s">
        <v>23</v>
      </c>
      <c r="D2" s="27" t="s">
        <v>16</v>
      </c>
      <c r="E2" s="28" t="s">
        <v>2</v>
      </c>
      <c r="F2" s="12"/>
      <c r="G2" s="16" t="s">
        <v>15</v>
      </c>
      <c r="H2" s="20" t="s">
        <v>1</v>
      </c>
      <c r="I2" s="16" t="s">
        <v>27</v>
      </c>
      <c r="J2" s="20" t="s">
        <v>23</v>
      </c>
      <c r="K2" s="26" t="s">
        <v>18</v>
      </c>
      <c r="L2" s="12"/>
    </row>
    <row r="3" spans="1:12">
      <c r="A3" s="14">
        <v>152</v>
      </c>
      <c r="B3" s="14">
        <v>7500</v>
      </c>
      <c r="C3" s="14">
        <v>472</v>
      </c>
      <c r="D3" s="23">
        <f>(((((A3/2)+((B3-4999)/200))/(B3*6))*((C3*12000)/25.4))/2)/12</f>
        <v>18.273998250218725</v>
      </c>
      <c r="E3" s="24">
        <f>(((((A3/2)+((B3-4999)/200))/(B3*6))*C3)/2)*1000</f>
        <v>464.15955555555553</v>
      </c>
      <c r="F3" s="11"/>
      <c r="G3" s="14">
        <v>7500</v>
      </c>
      <c r="H3" s="14">
        <v>152</v>
      </c>
      <c r="I3" s="14">
        <v>462</v>
      </c>
      <c r="J3" s="14">
        <v>472</v>
      </c>
      <c r="K3" s="2">
        <f>((((H3/2)+((G3-4999)/200))*J3)/(12*I3))*1000</f>
        <v>7535.05772005772</v>
      </c>
      <c r="L3" s="11"/>
    </row>
    <row r="4" spans="1:12">
      <c r="A4" s="1"/>
      <c r="B4" s="1"/>
      <c r="C4" s="1"/>
      <c r="D4" s="8" t="e">
        <f>(((((A4/2)+((B4-4999)/200))/(B4*6))*((C4*12000)/25.4))/2)/12</f>
        <v>#DIV/0!</v>
      </c>
      <c r="E4" s="2" t="e">
        <f>(((((A4/2)+((B4-4999)/200))/(B4*6))*C4)/2)*1000</f>
        <v>#DIV/0!</v>
      </c>
      <c r="F4" s="11"/>
      <c r="G4" s="1">
        <v>7500</v>
      </c>
      <c r="H4" s="1">
        <v>152</v>
      </c>
      <c r="I4" s="1">
        <v>230</v>
      </c>
      <c r="J4" s="1">
        <v>472</v>
      </c>
      <c r="K4" s="2">
        <f>((((H4/2)+((G4-4999)/200))*J4)/(12*I4))*1000</f>
        <v>15135.637681159422</v>
      </c>
      <c r="L4" s="11"/>
    </row>
    <row r="5" spans="1:12">
      <c r="A5" s="1"/>
      <c r="B5" s="1"/>
      <c r="C5" s="1"/>
      <c r="D5" s="8" t="e">
        <f>(((((A5/2)+((B5-4999)/200))/(B5*6))*((C5*12000)/25.4))/2)/12</f>
        <v>#DIV/0!</v>
      </c>
      <c r="E5" s="2" t="e">
        <f>(((((A5/2)+((B5-4999)/200))/(B5*6))*C5)/2)*1000</f>
        <v>#DIV/0!</v>
      </c>
      <c r="F5" s="11"/>
      <c r="G5" s="1"/>
      <c r="H5" s="1"/>
      <c r="I5" s="1"/>
      <c r="J5" s="1"/>
      <c r="K5" s="2" t="e">
        <f>((((H5/2)+((G5-4999)/200))*J5)/(12*I5))*1000</f>
        <v>#DIV/0!</v>
      </c>
      <c r="L5" s="11"/>
    </row>
    <row r="6" spans="1:12">
      <c r="A6" s="1"/>
      <c r="B6" s="1"/>
      <c r="C6" s="1"/>
      <c r="D6" s="8" t="e">
        <f>(((((A6/2)+((B6-4999)/200))/(B6*6))*((C6*12000)/25.4))/2)/12</f>
        <v>#DIV/0!</v>
      </c>
      <c r="E6" s="2" t="e">
        <f>(((((A6/2)+((B6-4999)/200))/(B6*6))*C6)/2)*1000</f>
        <v>#DIV/0!</v>
      </c>
      <c r="F6" s="11"/>
      <c r="G6" s="1"/>
      <c r="H6" s="1"/>
      <c r="I6" s="1"/>
      <c r="J6" s="1"/>
      <c r="K6" s="2" t="e">
        <f>((((H6/2)+((G6-4999)/200))*J6)/(12*I6))*1000</f>
        <v>#DIV/0!</v>
      </c>
      <c r="L6" s="11"/>
    </row>
    <row r="8" spans="1:12" ht="15" thickBot="1">
      <c r="C8" s="10"/>
      <c r="D8" s="10"/>
    </row>
    <row r="9" spans="1:12">
      <c r="C9" s="9"/>
      <c r="J9" s="29" t="s">
        <v>28</v>
      </c>
      <c r="K9" s="31" t="s">
        <v>30</v>
      </c>
    </row>
    <row r="10" spans="1:12" ht="15" thickBot="1">
      <c r="C10" s="9"/>
      <c r="J10" s="30" t="s">
        <v>29</v>
      </c>
      <c r="K10" s="32" t="s">
        <v>31</v>
      </c>
    </row>
    <row r="11" spans="1:12">
      <c r="C11" s="9"/>
      <c r="I11" s="25" t="s">
        <v>32</v>
      </c>
      <c r="J11" t="s">
        <v>34</v>
      </c>
      <c r="K11" t="s">
        <v>36</v>
      </c>
    </row>
    <row r="12" spans="1:12" ht="15" thickBot="1">
      <c r="C12" s="9"/>
      <c r="I12" s="33" t="s">
        <v>33</v>
      </c>
      <c r="J12" t="s">
        <v>35</v>
      </c>
      <c r="K12" t="s">
        <v>35</v>
      </c>
    </row>
    <row r="13" spans="1:12">
      <c r="C13" s="9"/>
    </row>
    <row r="14" spans="1:12">
      <c r="C14" s="9"/>
    </row>
    <row r="15" spans="1:12">
      <c r="C15" s="9"/>
    </row>
  </sheetData>
  <sheetCalcPr fullCalcOnLoad="1"/>
  <phoneticPr fontId="2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L5"/>
  <sheetViews>
    <sheetView workbookViewId="0">
      <selection activeCell="I3" sqref="I3"/>
    </sheetView>
  </sheetViews>
  <sheetFormatPr baseColWidth="10" defaultRowHeight="14"/>
  <cols>
    <col min="1" max="1" width="16.33203125" customWidth="1"/>
    <col min="2" max="2" width="16.1640625" customWidth="1"/>
    <col min="3" max="3" width="15.1640625" customWidth="1"/>
    <col min="4" max="5" width="15.5" customWidth="1"/>
    <col min="6" max="7" width="15.33203125" customWidth="1"/>
    <col min="8" max="8" width="15.5" customWidth="1"/>
    <col min="9" max="9" width="15.83203125" customWidth="1"/>
    <col min="10" max="10" width="15.1640625" customWidth="1"/>
    <col min="11" max="11" width="15.5" customWidth="1"/>
    <col min="12" max="12" width="16.33203125" customWidth="1"/>
  </cols>
  <sheetData>
    <row r="1" spans="1:12">
      <c r="A1" s="6" t="s">
        <v>3</v>
      </c>
      <c r="B1" s="4" t="s">
        <v>4</v>
      </c>
      <c r="C1" s="3" t="s">
        <v>5</v>
      </c>
      <c r="D1" s="3" t="s">
        <v>6</v>
      </c>
      <c r="E1" s="3" t="s">
        <v>7</v>
      </c>
      <c r="F1" s="3" t="s">
        <v>8</v>
      </c>
      <c r="G1" s="3" t="s">
        <v>9</v>
      </c>
      <c r="H1" s="3" t="s">
        <v>10</v>
      </c>
      <c r="I1" s="3" t="s">
        <v>11</v>
      </c>
      <c r="J1" s="3" t="s">
        <v>12</v>
      </c>
      <c r="K1" s="3" t="s">
        <v>13</v>
      </c>
      <c r="L1" s="3" t="s">
        <v>14</v>
      </c>
    </row>
    <row r="2" spans="1:12">
      <c r="A2" s="1">
        <v>15</v>
      </c>
      <c r="B2" s="1">
        <v>152</v>
      </c>
      <c r="C2" s="7">
        <f>(A2+(B2/2))/(6)</f>
        <v>15.166666666666666</v>
      </c>
      <c r="D2" s="7">
        <f>(A2+(B2/2))/(6*2)</f>
        <v>7.583333333333333</v>
      </c>
      <c r="E2" s="7">
        <f>(A2+(B2/2))/(6*3)</f>
        <v>5.0555555555555554</v>
      </c>
      <c r="F2" s="7">
        <f>(A2+(B2/2))/(6*4)</f>
        <v>3.7916666666666665</v>
      </c>
      <c r="G2" s="7">
        <f>(A2+(B2/2))/(6*5)</f>
        <v>3.0333333333333332</v>
      </c>
      <c r="H2" s="7">
        <f>(A2+(B2/2))/(6*6)</f>
        <v>2.5277777777777777</v>
      </c>
      <c r="I2" s="7">
        <f>(A2+(B2/2))/(6*7)</f>
        <v>2.1666666666666665</v>
      </c>
      <c r="J2" s="7">
        <f>(A2+(B2/2))/(6*8)</f>
        <v>1.8958333333333333</v>
      </c>
      <c r="K2" s="7">
        <f>(A2+(B2/2))/(6*9)</f>
        <v>1.6851851851851851</v>
      </c>
      <c r="L2" s="7">
        <f>(A2+(B2/2))/(6*10)</f>
        <v>1.5166666666666666</v>
      </c>
    </row>
    <row r="3" spans="1:12">
      <c r="C3" s="5"/>
    </row>
    <row r="4" spans="1:12">
      <c r="C4" s="5"/>
    </row>
    <row r="5" spans="1:12">
      <c r="C5" s="5"/>
    </row>
  </sheetData>
  <sheetCalcPr fullCalcOnLoad="1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"/>
  <sheetViews>
    <sheetView workbookViewId="0"/>
  </sheetViews>
  <sheetFormatPr baseColWidth="10" defaultRowHeight="14"/>
  <sheetData/>
  <sheetCalcPr fullCalcOnLoad="1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SALINAS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12</dc:creator>
  <cp:lastModifiedBy>Michael Forrest</cp:lastModifiedBy>
  <dcterms:created xsi:type="dcterms:W3CDTF">2011-09-01T18:30:01Z</dcterms:created>
  <dcterms:modified xsi:type="dcterms:W3CDTF">2011-09-14T12:16:16Z</dcterms:modified>
</cp:coreProperties>
</file>